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<sst xmlns="http://schemas.openxmlformats.org/spreadsheetml/2006/main" count="19" uniqueCount="18">
  <si>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</si>
  <si>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</si>
  <si>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</si>
  <si>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</si>
  <si>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</si>
  <si>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</si>
  <si>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</si>
  <si>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</si>
  <si>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</si>
  <si>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</si>
  <si>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</si>
  <si>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</si>
  <si>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</si>
  <si>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</si>
  <si>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</si>
  <si>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</si>
  <si>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</si>
  <si>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- 2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</si>
</sst>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7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1" xfId="5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 quotePrefix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2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4">
        <row r="20">
          <cell r="K20">
            <v>0</v>
          </cell>
        </row>
        <row r="21">
          <cell r="K21">
            <v>0</v>
          </cell>
        </row>
        <row r="22">
          <cell r="K22">
            <v>3228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</sheetData>
      <sheetData sheetId="5">
        <row r="8">
          <cell r="B8" t="str">
            <v>1-Delafosse Nicolas</v>
          </cell>
          <cell r="K8">
            <v>6016</v>
          </cell>
          <cell r="L8">
            <v>252</v>
          </cell>
          <cell r="M8">
            <v>686</v>
          </cell>
          <cell r="O8">
            <v>30</v>
          </cell>
          <cell r="P8">
            <v>14</v>
          </cell>
        </row>
        <row r="9">
          <cell r="B9" t="str">
            <v>1-Lecarpentier Denis</v>
          </cell>
          <cell r="K9">
            <v>5397</v>
          </cell>
          <cell r="L9">
            <v>214</v>
          </cell>
          <cell r="M9">
            <v>600</v>
          </cell>
          <cell r="O9">
            <v>30</v>
          </cell>
          <cell r="P9">
            <v>28</v>
          </cell>
        </row>
        <row r="10">
          <cell r="B10" t="str">
            <v>2-Gadais Cathy</v>
          </cell>
          <cell r="K10">
            <v>5719</v>
          </cell>
          <cell r="O10">
            <v>36</v>
          </cell>
          <cell r="P10">
            <v>43</v>
          </cell>
        </row>
        <row r="11">
          <cell r="B11" t="str">
            <v>2-Ganné gilles</v>
          </cell>
          <cell r="K11">
            <v>6201</v>
          </cell>
          <cell r="L11">
            <v>134</v>
          </cell>
          <cell r="M11">
            <v>374</v>
          </cell>
          <cell r="O11">
            <v>36</v>
          </cell>
          <cell r="P11">
            <v>33</v>
          </cell>
        </row>
        <row r="12">
          <cell r="B12" t="str">
            <v>3-Gadais Alain</v>
          </cell>
          <cell r="K12">
            <v>6285</v>
          </cell>
          <cell r="L12">
            <v>234</v>
          </cell>
          <cell r="M12">
            <v>663</v>
          </cell>
          <cell r="O12">
            <v>36</v>
          </cell>
          <cell r="P12">
            <v>32</v>
          </cell>
        </row>
        <row r="13">
          <cell r="B13" t="str">
            <v>3-Levesque Bernard</v>
          </cell>
          <cell r="K13">
            <v>5754</v>
          </cell>
          <cell r="M13">
            <v>525</v>
          </cell>
          <cell r="O13">
            <v>36</v>
          </cell>
          <cell r="P13">
            <v>42</v>
          </cell>
        </row>
        <row r="14">
          <cell r="B14" t="str">
            <v>4-Gresselin Cyrille</v>
          </cell>
          <cell r="K14">
            <v>6683</v>
          </cell>
          <cell r="O14">
            <v>36</v>
          </cell>
          <cell r="P14">
            <v>24</v>
          </cell>
        </row>
        <row r="15">
          <cell r="B15" t="str">
            <v>4-Mercier Guy</v>
          </cell>
          <cell r="K15">
            <v>6675</v>
          </cell>
          <cell r="O15">
            <v>36</v>
          </cell>
          <cell r="P15">
            <v>24</v>
          </cell>
        </row>
        <row r="16">
          <cell r="B16" t="str">
            <v>5-Delafosse Florian</v>
          </cell>
          <cell r="K16">
            <v>5440</v>
          </cell>
          <cell r="L16">
            <v>247</v>
          </cell>
          <cell r="M16">
            <v>557</v>
          </cell>
          <cell r="O16">
            <v>30</v>
          </cell>
          <cell r="P16">
            <v>27</v>
          </cell>
        </row>
        <row r="17">
          <cell r="B17" t="str">
            <v>5-Clavier Fanfan</v>
          </cell>
          <cell r="K17">
            <v>6015</v>
          </cell>
          <cell r="L17">
            <v>203</v>
          </cell>
          <cell r="O17">
            <v>36</v>
          </cell>
          <cell r="P17">
            <v>37</v>
          </cell>
        </row>
        <row r="18">
          <cell r="B18" t="str">
            <v>6-Morel Anne-Gaelle</v>
          </cell>
          <cell r="K18">
            <v>6257</v>
          </cell>
          <cell r="O18">
            <v>36</v>
          </cell>
          <cell r="P18">
            <v>32</v>
          </cell>
        </row>
        <row r="19">
          <cell r="B19" t="str">
            <v>6-Mercier Régine</v>
          </cell>
          <cell r="K19">
            <v>6161</v>
          </cell>
          <cell r="L19">
            <v>210</v>
          </cell>
          <cell r="M19">
            <v>571</v>
          </cell>
          <cell r="O19">
            <v>36</v>
          </cell>
          <cell r="P19">
            <v>34</v>
          </cell>
        </row>
        <row r="20">
          <cell r="O20">
            <v>0</v>
          </cell>
          <cell r="P20">
            <v>62</v>
          </cell>
        </row>
        <row r="21">
          <cell r="O21">
            <v>0</v>
          </cell>
          <cell r="P21">
            <v>30</v>
          </cell>
        </row>
        <row r="22">
          <cell r="O22">
            <v>18</v>
          </cell>
          <cell r="P22">
            <v>28</v>
          </cell>
        </row>
        <row r="23">
          <cell r="O23">
            <v>0</v>
          </cell>
          <cell r="P23">
            <v>27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608</v>
          </cell>
          <cell r="E2">
            <v>641</v>
          </cell>
        </row>
        <row r="3">
          <cell r="D3">
            <v>535</v>
          </cell>
          <cell r="E3">
            <v>552</v>
          </cell>
        </row>
        <row r="4">
          <cell r="D4">
            <v>520</v>
          </cell>
          <cell r="E4">
            <v>460</v>
          </cell>
        </row>
        <row r="6">
          <cell r="D6">
            <v>505</v>
          </cell>
          <cell r="E6">
            <v>558</v>
          </cell>
        </row>
        <row r="7">
          <cell r="D7">
            <v>487</v>
          </cell>
          <cell r="E7">
            <v>494</v>
          </cell>
        </row>
        <row r="8">
          <cell r="D8">
            <v>620</v>
          </cell>
          <cell r="E8">
            <v>607</v>
          </cell>
        </row>
        <row r="9">
          <cell r="D9">
            <v>657</v>
          </cell>
          <cell r="E9">
            <v>644</v>
          </cell>
        </row>
        <row r="10">
          <cell r="D10">
            <v>529</v>
          </cell>
          <cell r="E10">
            <v>505</v>
          </cell>
        </row>
        <row r="11">
          <cell r="D11">
            <v>539</v>
          </cell>
          <cell r="E11">
            <v>515</v>
          </cell>
        </row>
        <row r="12">
          <cell r="D12">
            <v>497</v>
          </cell>
          <cell r="E12">
            <v>515</v>
          </cell>
        </row>
        <row r="13">
          <cell r="D13">
            <v>516</v>
          </cell>
          <cell r="E13">
            <v>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10.8515625" style="1" customWidth="1"/>
    <col min="16" max="16" width="9.710937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4"/>
      <c r="B1" s="57" t="str">
        <f>'[1]P1J1'!B1</f>
        <v>Résultats Doublette 2022-2023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4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4"/>
      <c r="B3" s="58" t="s">
        <v>0</v>
      </c>
      <c r="C3" s="59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>
      <c r="A4" s="4"/>
      <c r="B4" s="60" t="s">
        <v>17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" customHeight="1">
      <c r="A5" s="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3.5" thickBot="1">
      <c r="A6" s="4"/>
      <c r="B6" s="4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4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19" ht="19.5" customHeight="1" thickBot="1">
      <c r="A8" s="4"/>
      <c r="B8" s="19" t="str">
        <f>'[1]P2J1'!B8</f>
        <v>1-Delafosse Nicolas</v>
      </c>
      <c r="C8" s="20">
        <f>'[1]P2J1'!K8</f>
        <v>6016</v>
      </c>
      <c r="D8" s="20">
        <f>'[1]P2J1'!P8</f>
        <v>14</v>
      </c>
      <c r="E8" s="21">
        <f>'[2]Feuil7'!D2</f>
        <v>608</v>
      </c>
      <c r="F8" s="22">
        <f>'[2]Feuil7'!E2</f>
        <v>641</v>
      </c>
      <c r="G8" s="22">
        <f aca="true" t="shared" si="0" ref="G8:G26">SUM(E8:F8)</f>
        <v>1249</v>
      </c>
      <c r="H8" s="53">
        <f aca="true" t="shared" si="1" ref="H8:H21">INT(G8/6)</f>
        <v>208</v>
      </c>
      <c r="I8" s="22">
        <f aca="true" t="shared" si="2" ref="I8:I21">G8+(6*D8)</f>
        <v>1333</v>
      </c>
      <c r="J8" s="23">
        <f aca="true" t="shared" si="3" ref="J8:J21">INT(I8/6)</f>
        <v>222</v>
      </c>
      <c r="K8" s="24">
        <f aca="true" t="shared" si="4" ref="K8:K26">C8+G8</f>
        <v>7265</v>
      </c>
      <c r="L8" s="24">
        <f>'[1]P2J1'!L8</f>
        <v>252</v>
      </c>
      <c r="M8" s="24">
        <f>'[1]P2J1'!M8</f>
        <v>686</v>
      </c>
      <c r="N8" s="31">
        <f aca="true" t="shared" si="5" ref="N8:N26">IF(O8=0,"  ",INT(K8/O8))</f>
        <v>201</v>
      </c>
      <c r="O8" s="24">
        <f>IF(G8=0,'[1]P2J1'!O8,'[1]P2J1'!O8+6)</f>
        <v>36</v>
      </c>
      <c r="P8" s="25">
        <f aca="true" t="shared" si="6" ref="P8:P26">IF(O8=0,D8,IF(INT((R$9-N8)*S$9)&lt;0,0,INT((R$9-N8)*S$9)))</f>
        <v>13</v>
      </c>
      <c r="R8" s="55" t="s">
        <v>16</v>
      </c>
      <c r="S8" s="56"/>
    </row>
    <row r="9" spans="1:19" ht="19.5" customHeight="1" thickBot="1">
      <c r="A9" s="4"/>
      <c r="B9" s="62" t="str">
        <f>'[1]P2J1'!B15</f>
        <v>4-Mercier Guy</v>
      </c>
      <c r="C9" s="26">
        <f>'[1]P2J1'!K15</f>
        <v>6675</v>
      </c>
      <c r="D9" s="26">
        <f>'[1]P2J1'!P15</f>
        <v>24</v>
      </c>
      <c r="E9" s="27">
        <f>'[2]Feuil7'!D9</f>
        <v>657</v>
      </c>
      <c r="F9" s="28">
        <f>'[2]Feuil7'!E9</f>
        <v>644</v>
      </c>
      <c r="G9" s="28">
        <f t="shared" si="0"/>
        <v>1301</v>
      </c>
      <c r="H9" s="54">
        <f t="shared" si="1"/>
        <v>216</v>
      </c>
      <c r="I9" s="28">
        <f t="shared" si="2"/>
        <v>1445</v>
      </c>
      <c r="J9" s="29">
        <f t="shared" si="3"/>
        <v>240</v>
      </c>
      <c r="K9" s="30">
        <f t="shared" si="4"/>
        <v>7976</v>
      </c>
      <c r="L9" s="30">
        <v>227</v>
      </c>
      <c r="M9" s="30">
        <v>657</v>
      </c>
      <c r="N9" s="30">
        <f t="shared" si="5"/>
        <v>189</v>
      </c>
      <c r="O9" s="30">
        <f>IF(G9=0,'[1]P2J1'!O15,'[1]P2J1'!O15+6)</f>
        <v>42</v>
      </c>
      <c r="P9" s="32">
        <f t="shared" si="6"/>
        <v>21</v>
      </c>
      <c r="R9" s="5">
        <v>220</v>
      </c>
      <c r="S9" s="6">
        <v>0.7</v>
      </c>
    </row>
    <row r="10" spans="1:19" ht="19.5" customHeight="1">
      <c r="A10" s="4"/>
      <c r="B10" s="62" t="str">
        <f>'[1]P2J1'!B14</f>
        <v>4-Gresselin Cyrille</v>
      </c>
      <c r="C10" s="26">
        <f>'[1]P2J1'!K14</f>
        <v>6683</v>
      </c>
      <c r="D10" s="26">
        <f>'[1]P2J1'!P14</f>
        <v>24</v>
      </c>
      <c r="E10" s="27">
        <f>'[2]Feuil7'!D8</f>
        <v>620</v>
      </c>
      <c r="F10" s="28">
        <f>'[2]Feuil7'!E8</f>
        <v>607</v>
      </c>
      <c r="G10" s="28">
        <f t="shared" si="0"/>
        <v>1227</v>
      </c>
      <c r="H10" s="54">
        <f t="shared" si="1"/>
        <v>204</v>
      </c>
      <c r="I10" s="28">
        <f t="shared" si="2"/>
        <v>1371</v>
      </c>
      <c r="J10" s="29">
        <f t="shared" si="3"/>
        <v>228</v>
      </c>
      <c r="K10" s="30">
        <f t="shared" si="4"/>
        <v>7910</v>
      </c>
      <c r="L10" s="30">
        <v>234</v>
      </c>
      <c r="M10" s="30">
        <v>620</v>
      </c>
      <c r="N10" s="30">
        <f t="shared" si="5"/>
        <v>188</v>
      </c>
      <c r="O10" s="30">
        <f>IF(G10=0,'[1]P2J1'!O14,'[1]P2J1'!O14+6)</f>
        <v>42</v>
      </c>
      <c r="P10" s="32">
        <f t="shared" si="6"/>
        <v>22</v>
      </c>
      <c r="R10" s="4"/>
      <c r="S10" s="4"/>
    </row>
    <row r="11" spans="1:19" ht="19.5" customHeight="1">
      <c r="A11" s="4"/>
      <c r="B11" s="62" t="str">
        <f>'[1]P2J1'!B9</f>
        <v>1-Lecarpentier Denis</v>
      </c>
      <c r="C11" s="26">
        <f>'[1]P2J1'!K9</f>
        <v>5397</v>
      </c>
      <c r="D11" s="26">
        <f>'[1]P2J1'!P9</f>
        <v>28</v>
      </c>
      <c r="E11" s="27">
        <f>'[2]Feuil7'!D3</f>
        <v>535</v>
      </c>
      <c r="F11" s="28">
        <f>'[2]Feuil7'!E3</f>
        <v>552</v>
      </c>
      <c r="G11" s="28">
        <f t="shared" si="0"/>
        <v>1087</v>
      </c>
      <c r="H11" s="28">
        <f t="shared" si="1"/>
        <v>181</v>
      </c>
      <c r="I11" s="28">
        <f t="shared" si="2"/>
        <v>1255</v>
      </c>
      <c r="J11" s="29">
        <f t="shared" si="3"/>
        <v>209</v>
      </c>
      <c r="K11" s="30">
        <f t="shared" si="4"/>
        <v>6484</v>
      </c>
      <c r="L11" s="30">
        <f>'[1]P2J1'!L9</f>
        <v>214</v>
      </c>
      <c r="M11" s="30">
        <f>'[1]P2J1'!M9</f>
        <v>600</v>
      </c>
      <c r="N11" s="30">
        <f t="shared" si="5"/>
        <v>180</v>
      </c>
      <c r="O11" s="30">
        <f>IF(G11=0,'[1]P2J1'!O9,'[1]P2J1'!O9+6)</f>
        <v>36</v>
      </c>
      <c r="P11" s="32">
        <f t="shared" si="6"/>
        <v>28</v>
      </c>
      <c r="R11" s="4"/>
      <c r="S11" s="4"/>
    </row>
    <row r="12" spans="1:19" ht="19.5" customHeight="1">
      <c r="A12" s="4"/>
      <c r="B12" s="62" t="str">
        <f>'[1]P2J1'!B16</f>
        <v>5-Delafosse Florian</v>
      </c>
      <c r="C12" s="26">
        <f>'[1]P2J1'!K16</f>
        <v>5440</v>
      </c>
      <c r="D12" s="26">
        <f>'[1]P2J1'!P16</f>
        <v>27</v>
      </c>
      <c r="E12" s="27">
        <f>'[2]Feuil7'!D10</f>
        <v>529</v>
      </c>
      <c r="F12" s="28">
        <f>'[2]Feuil7'!E10</f>
        <v>505</v>
      </c>
      <c r="G12" s="28">
        <f t="shared" si="0"/>
        <v>1034</v>
      </c>
      <c r="H12" s="28">
        <f t="shared" si="1"/>
        <v>172</v>
      </c>
      <c r="I12" s="28">
        <f t="shared" si="2"/>
        <v>1196</v>
      </c>
      <c r="J12" s="29">
        <f t="shared" si="3"/>
        <v>199</v>
      </c>
      <c r="K12" s="30">
        <f t="shared" si="4"/>
        <v>6474</v>
      </c>
      <c r="L12" s="30">
        <f>'[1]P2J1'!L16</f>
        <v>247</v>
      </c>
      <c r="M12" s="30">
        <f>'[1]P2J1'!M16</f>
        <v>557</v>
      </c>
      <c r="N12" s="30">
        <f t="shared" si="5"/>
        <v>179</v>
      </c>
      <c r="O12" s="30">
        <f>IF(G12=0,'[1]P2J1'!O16,'[1]P2J1'!O16+6)</f>
        <v>36</v>
      </c>
      <c r="P12" s="32">
        <f t="shared" si="6"/>
        <v>28</v>
      </c>
      <c r="R12" s="4"/>
      <c r="S12" s="4">
        <f>SUM(D8:D9)</f>
        <v>38</v>
      </c>
    </row>
    <row r="13" spans="1:19" ht="19.5" customHeight="1">
      <c r="A13" s="4"/>
      <c r="B13" s="62" t="str">
        <f>'[1]P2J1'!B12</f>
        <v>3-Gadais Alain</v>
      </c>
      <c r="C13" s="26">
        <f>'[1]P2J1'!K12</f>
        <v>6285</v>
      </c>
      <c r="D13" s="26">
        <f>'[1]P2J1'!P12</f>
        <v>32</v>
      </c>
      <c r="E13" s="27">
        <f>'[2]Feuil7'!D6</f>
        <v>505</v>
      </c>
      <c r="F13" s="28">
        <f>'[2]Feuil7'!E6</f>
        <v>558</v>
      </c>
      <c r="G13" s="28">
        <f t="shared" si="0"/>
        <v>1063</v>
      </c>
      <c r="H13" s="28">
        <f t="shared" si="1"/>
        <v>177</v>
      </c>
      <c r="I13" s="28">
        <f t="shared" si="2"/>
        <v>1255</v>
      </c>
      <c r="J13" s="29">
        <f t="shared" si="3"/>
        <v>209</v>
      </c>
      <c r="K13" s="30">
        <f t="shared" si="4"/>
        <v>7348</v>
      </c>
      <c r="L13" s="30">
        <f>'[1]P2J1'!L12</f>
        <v>234</v>
      </c>
      <c r="M13" s="30">
        <f>'[1]P2J1'!M12</f>
        <v>663</v>
      </c>
      <c r="N13" s="30">
        <f t="shared" si="5"/>
        <v>174</v>
      </c>
      <c r="O13" s="30">
        <f>IF(G13=0,'[1]P2J1'!O12,'[1]P2J1'!O12+6)</f>
        <v>42</v>
      </c>
      <c r="P13" s="32">
        <f t="shared" si="6"/>
        <v>32</v>
      </c>
      <c r="R13" s="4"/>
      <c r="S13" s="4">
        <f>SUM(D10:D11)</f>
        <v>52</v>
      </c>
    </row>
    <row r="14" spans="1:19" ht="19.5" customHeight="1">
      <c r="A14" s="4"/>
      <c r="B14" s="62" t="str">
        <f>'[1]P2J1'!B18</f>
        <v>6-Morel Anne-Gaelle</v>
      </c>
      <c r="C14" s="26">
        <f>'[1]P2J1'!K18</f>
        <v>6257</v>
      </c>
      <c r="D14" s="26">
        <f>'[1]P2J1'!P18</f>
        <v>32</v>
      </c>
      <c r="E14" s="27">
        <f>'[2]Feuil7'!D12</f>
        <v>497</v>
      </c>
      <c r="F14" s="28">
        <f>'[2]Feuil7'!E12</f>
        <v>515</v>
      </c>
      <c r="G14" s="28">
        <f t="shared" si="0"/>
        <v>1012</v>
      </c>
      <c r="H14" s="28">
        <f t="shared" si="1"/>
        <v>168</v>
      </c>
      <c r="I14" s="28">
        <f t="shared" si="2"/>
        <v>1204</v>
      </c>
      <c r="J14" s="29">
        <f t="shared" si="3"/>
        <v>200</v>
      </c>
      <c r="K14" s="30">
        <f t="shared" si="4"/>
        <v>7269</v>
      </c>
      <c r="L14" s="30">
        <v>204</v>
      </c>
      <c r="M14" s="30">
        <v>515</v>
      </c>
      <c r="N14" s="30">
        <f t="shared" si="5"/>
        <v>173</v>
      </c>
      <c r="O14" s="30">
        <f>IF(G14=0,'[1]P2J1'!O18,'[1]P2J1'!O18+6)</f>
        <v>42</v>
      </c>
      <c r="P14" s="32">
        <f t="shared" si="6"/>
        <v>32</v>
      </c>
      <c r="R14" s="4"/>
      <c r="S14" s="4">
        <f>SUM(D12:D13)</f>
        <v>59</v>
      </c>
    </row>
    <row r="15" spans="1:19" ht="19.5" customHeight="1">
      <c r="A15" s="4"/>
      <c r="B15" s="62" t="str">
        <f>'[1]P2J1'!B11</f>
        <v>2-Ganné gilles</v>
      </c>
      <c r="C15" s="26">
        <f>'[1]P2J1'!K11</f>
        <v>6201</v>
      </c>
      <c r="D15" s="26">
        <f>'[1]P2J1'!P11</f>
        <v>33</v>
      </c>
      <c r="E15" s="27">
        <f>'[2]Feuil7'!D5</f>
        <v>0</v>
      </c>
      <c r="F15" s="28"/>
      <c r="G15" s="28">
        <f t="shared" si="0"/>
        <v>0</v>
      </c>
      <c r="H15" s="28">
        <f t="shared" si="1"/>
        <v>0</v>
      </c>
      <c r="I15" s="28">
        <f t="shared" si="2"/>
        <v>198</v>
      </c>
      <c r="J15" s="29">
        <f t="shared" si="3"/>
        <v>33</v>
      </c>
      <c r="K15" s="30">
        <f t="shared" si="4"/>
        <v>6201</v>
      </c>
      <c r="L15" s="30">
        <f>'[1]P2J1'!L11</f>
        <v>134</v>
      </c>
      <c r="M15" s="30">
        <f>'[1]P2J1'!M11</f>
        <v>374</v>
      </c>
      <c r="N15" s="30">
        <f t="shared" si="5"/>
        <v>172</v>
      </c>
      <c r="O15" s="30">
        <f>IF(G15=0,'[1]P2J1'!O11,'[1]P2J1'!O11+6)</f>
        <v>36</v>
      </c>
      <c r="P15" s="32">
        <f t="shared" si="6"/>
        <v>33</v>
      </c>
      <c r="R15" s="4"/>
      <c r="S15" s="4">
        <f>SUM(D14:D15)</f>
        <v>65</v>
      </c>
    </row>
    <row r="16" spans="1:19" ht="19.5" customHeight="1">
      <c r="A16" s="4"/>
      <c r="B16" s="62" t="str">
        <f>'[1]P2J1'!B19</f>
        <v>6-Mercier Régine</v>
      </c>
      <c r="C16" s="26">
        <f>'[1]P2J1'!K19</f>
        <v>6161</v>
      </c>
      <c r="D16" s="26">
        <f>'[1]P2J1'!P19</f>
        <v>34</v>
      </c>
      <c r="E16" s="27">
        <f>'[2]Feuil7'!D13</f>
        <v>516</v>
      </c>
      <c r="F16" s="28">
        <f>'[2]Feuil7'!E13</f>
        <v>438</v>
      </c>
      <c r="G16" s="28">
        <f t="shared" si="0"/>
        <v>954</v>
      </c>
      <c r="H16" s="28">
        <f t="shared" si="1"/>
        <v>159</v>
      </c>
      <c r="I16" s="28">
        <f t="shared" si="2"/>
        <v>1158</v>
      </c>
      <c r="J16" s="29">
        <f t="shared" si="3"/>
        <v>193</v>
      </c>
      <c r="K16" s="30">
        <f t="shared" si="4"/>
        <v>7115</v>
      </c>
      <c r="L16" s="30">
        <f>'[1]P2J1'!L19</f>
        <v>210</v>
      </c>
      <c r="M16" s="30">
        <f>'[1]P2J1'!M19</f>
        <v>571</v>
      </c>
      <c r="N16" s="30">
        <f t="shared" si="5"/>
        <v>169</v>
      </c>
      <c r="O16" s="30">
        <f>IF(G16=0,'[1]P2J1'!O19,'[1]P2J1'!O19+6)</f>
        <v>42</v>
      </c>
      <c r="P16" s="32">
        <f t="shared" si="6"/>
        <v>35</v>
      </c>
      <c r="R16" s="4"/>
      <c r="S16" s="4">
        <f>SUM(D16:D17)</f>
        <v>71</v>
      </c>
    </row>
    <row r="17" spans="1:19" ht="19.5" customHeight="1">
      <c r="A17" s="4"/>
      <c r="B17" s="62" t="str">
        <f>'[1]P2J1'!B17</f>
        <v>5-Clavier Fanfan</v>
      </c>
      <c r="C17" s="26">
        <f>'[1]P2J1'!K17</f>
        <v>6015</v>
      </c>
      <c r="D17" s="26">
        <f>'[1]P2J1'!P17</f>
        <v>37</v>
      </c>
      <c r="E17" s="27">
        <f>'[2]Feuil7'!D11</f>
        <v>539</v>
      </c>
      <c r="F17" s="28">
        <f>'[2]Feuil7'!E11</f>
        <v>515</v>
      </c>
      <c r="G17" s="28">
        <f t="shared" si="0"/>
        <v>1054</v>
      </c>
      <c r="H17" s="28">
        <f t="shared" si="1"/>
        <v>175</v>
      </c>
      <c r="I17" s="28">
        <f t="shared" si="2"/>
        <v>1276</v>
      </c>
      <c r="J17" s="29">
        <f t="shared" si="3"/>
        <v>212</v>
      </c>
      <c r="K17" s="30">
        <f t="shared" si="4"/>
        <v>7069</v>
      </c>
      <c r="L17" s="30">
        <f>'[1]P2J1'!L17</f>
        <v>203</v>
      </c>
      <c r="M17" s="30">
        <v>539</v>
      </c>
      <c r="N17" s="30">
        <f t="shared" si="5"/>
        <v>168</v>
      </c>
      <c r="O17" s="30">
        <f>IF(G17=0,'[1]P2J1'!O17,'[1]P2J1'!O17+6)</f>
        <v>42</v>
      </c>
      <c r="P17" s="32">
        <f t="shared" si="6"/>
        <v>36</v>
      </c>
      <c r="R17" s="4"/>
      <c r="S17" s="4">
        <f>SUM(D18:D19)</f>
        <v>85</v>
      </c>
    </row>
    <row r="18" spans="1:19" ht="19.5" customHeight="1">
      <c r="A18" s="4"/>
      <c r="B18" s="62" t="str">
        <f>'[1]P2J1'!B13</f>
        <v>3-Levesque Bernard</v>
      </c>
      <c r="C18" s="26">
        <f>'[1]P2J1'!K13</f>
        <v>5754</v>
      </c>
      <c r="D18" s="26">
        <f>'[1]P2J1'!P13</f>
        <v>42</v>
      </c>
      <c r="E18" s="33">
        <f>'[2]Feuil7'!D7</f>
        <v>487</v>
      </c>
      <c r="F18" s="28">
        <f>'[2]Feuil7'!E7</f>
        <v>494</v>
      </c>
      <c r="G18" s="28">
        <f t="shared" si="0"/>
        <v>981</v>
      </c>
      <c r="H18" s="28">
        <f t="shared" si="1"/>
        <v>163</v>
      </c>
      <c r="I18" s="28">
        <f t="shared" si="2"/>
        <v>1233</v>
      </c>
      <c r="J18" s="29">
        <f t="shared" si="3"/>
        <v>205</v>
      </c>
      <c r="K18" s="30">
        <f t="shared" si="4"/>
        <v>6735</v>
      </c>
      <c r="L18" s="30">
        <v>191</v>
      </c>
      <c r="M18" s="30">
        <f>'[1]P2J1'!M13</f>
        <v>525</v>
      </c>
      <c r="N18" s="30">
        <f t="shared" si="5"/>
        <v>160</v>
      </c>
      <c r="O18" s="30">
        <f>IF(G18=0,'[1]P2J1'!O13,'[1]P2J1'!O13+6)</f>
        <v>42</v>
      </c>
      <c r="P18" s="32">
        <f t="shared" si="6"/>
        <v>42</v>
      </c>
      <c r="R18" s="3"/>
      <c r="S18" s="3"/>
    </row>
    <row r="19" spans="1:16" ht="19.5" customHeight="1" thickBot="1">
      <c r="A19" s="4"/>
      <c r="B19" s="66" t="str">
        <f>'[1]P2J1'!B10</f>
        <v>2-Gadais Cathy</v>
      </c>
      <c r="C19" s="34">
        <f>'[1]P2J1'!K10</f>
        <v>5719</v>
      </c>
      <c r="D19" s="34">
        <f>'[1]P2J1'!P10</f>
        <v>43</v>
      </c>
      <c r="E19" s="35">
        <f>'[2]Feuil7'!D4</f>
        <v>520</v>
      </c>
      <c r="F19" s="36">
        <f>'[2]Feuil7'!E4</f>
        <v>460</v>
      </c>
      <c r="G19" s="36">
        <f t="shared" si="0"/>
        <v>980</v>
      </c>
      <c r="H19" s="36">
        <f t="shared" si="1"/>
        <v>163</v>
      </c>
      <c r="I19" s="36">
        <f t="shared" si="2"/>
        <v>1238</v>
      </c>
      <c r="J19" s="37">
        <f t="shared" si="3"/>
        <v>206</v>
      </c>
      <c r="K19" s="38">
        <f t="shared" si="4"/>
        <v>6699</v>
      </c>
      <c r="L19" s="38">
        <v>211</v>
      </c>
      <c r="M19" s="38">
        <v>520</v>
      </c>
      <c r="N19" s="38">
        <f t="shared" si="5"/>
        <v>159</v>
      </c>
      <c r="O19" s="38">
        <f>IF(G19=0,'[1]P2J1'!O10,'[1]P2J1'!O10+6)</f>
        <v>42</v>
      </c>
      <c r="P19" s="39">
        <f t="shared" si="6"/>
        <v>42</v>
      </c>
    </row>
    <row r="20" spans="1:16" ht="19.5" customHeight="1">
      <c r="A20" s="4"/>
      <c r="B20" s="65" t="str">
        <f>'[1]P1J1'!B20</f>
        <v>Asselin Line</v>
      </c>
      <c r="C20" s="40">
        <f>'[1]P1J5'!K20</f>
        <v>0</v>
      </c>
      <c r="D20" s="40">
        <f>'[1]P2J1'!P20</f>
        <v>62</v>
      </c>
      <c r="E20" s="41"/>
      <c r="F20" s="42"/>
      <c r="G20" s="42">
        <f t="shared" si="0"/>
        <v>0</v>
      </c>
      <c r="H20" s="42">
        <f t="shared" si="1"/>
        <v>0</v>
      </c>
      <c r="I20" s="42">
        <f t="shared" si="2"/>
        <v>372</v>
      </c>
      <c r="J20" s="43">
        <f t="shared" si="3"/>
        <v>62</v>
      </c>
      <c r="K20" s="44">
        <f t="shared" si="4"/>
        <v>0</v>
      </c>
      <c r="L20" s="44">
        <f>'[1]P2J1'!L20</f>
        <v>0</v>
      </c>
      <c r="M20" s="44">
        <f>'[1]P2J1'!M20</f>
        <v>0</v>
      </c>
      <c r="N20" s="44" t="str">
        <f t="shared" si="5"/>
        <v>  </v>
      </c>
      <c r="O20" s="44">
        <f>IF(G20=0,'[1]P2J1'!O20,'[1]P2J1'!O20+6)</f>
        <v>0</v>
      </c>
      <c r="P20" s="45">
        <f t="shared" si="6"/>
        <v>62</v>
      </c>
    </row>
    <row r="21" spans="1:16" ht="19.5" customHeight="1">
      <c r="A21" s="4"/>
      <c r="B21" s="63" t="str">
        <f>'[1]P1J1'!B21</f>
        <v>Langlois Marco</v>
      </c>
      <c r="C21" s="40">
        <f>'[1]P1J5'!K21</f>
        <v>0</v>
      </c>
      <c r="D21" s="40">
        <f>'[1]P2J1'!P21</f>
        <v>30</v>
      </c>
      <c r="E21" s="41"/>
      <c r="F21" s="42"/>
      <c r="G21" s="42">
        <f t="shared" si="0"/>
        <v>0</v>
      </c>
      <c r="H21" s="42">
        <f t="shared" si="1"/>
        <v>0</v>
      </c>
      <c r="I21" s="42">
        <f t="shared" si="2"/>
        <v>180</v>
      </c>
      <c r="J21" s="43">
        <f t="shared" si="3"/>
        <v>30</v>
      </c>
      <c r="K21" s="44">
        <f t="shared" si="4"/>
        <v>0</v>
      </c>
      <c r="L21" s="30">
        <f>'[1]P2J1'!L21</f>
        <v>0</v>
      </c>
      <c r="M21" s="30">
        <f>'[1]P2J1'!M21</f>
        <v>0</v>
      </c>
      <c r="N21" s="44" t="str">
        <f t="shared" si="5"/>
        <v>  </v>
      </c>
      <c r="O21" s="44">
        <f>IF(G21=0,'[1]P2J1'!O21,'[1]P2J1'!O21+6)</f>
        <v>0</v>
      </c>
      <c r="P21" s="45">
        <f t="shared" si="6"/>
        <v>30</v>
      </c>
    </row>
    <row r="22" spans="1:16" ht="19.5" customHeight="1">
      <c r="A22" s="4"/>
      <c r="B22" s="63" t="str">
        <f>'[1]P1J1'!B22</f>
        <v>Lecordier Manu</v>
      </c>
      <c r="C22" s="40">
        <f>'[1]P1J5'!K22</f>
        <v>3228</v>
      </c>
      <c r="D22" s="40">
        <f>'[1]P2J1'!P22</f>
        <v>28</v>
      </c>
      <c r="E22" s="41"/>
      <c r="F22" s="42">
        <v>548</v>
      </c>
      <c r="G22" s="42">
        <f t="shared" si="0"/>
        <v>548</v>
      </c>
      <c r="H22" s="42">
        <f>INT(G22/3)</f>
        <v>182</v>
      </c>
      <c r="I22" s="42">
        <f>G22+(3*D22)</f>
        <v>632</v>
      </c>
      <c r="J22" s="43">
        <f>INT(I22/3)</f>
        <v>210</v>
      </c>
      <c r="K22" s="44">
        <f t="shared" si="4"/>
        <v>3776</v>
      </c>
      <c r="L22" s="30">
        <v>225</v>
      </c>
      <c r="M22" s="30">
        <v>548</v>
      </c>
      <c r="N22" s="44">
        <f t="shared" si="5"/>
        <v>179</v>
      </c>
      <c r="O22" s="44">
        <f>IF(G22=0,'[1]P2J1'!O22,'[1]P2J1'!O22+3)</f>
        <v>21</v>
      </c>
      <c r="P22" s="45">
        <f t="shared" si="6"/>
        <v>28</v>
      </c>
    </row>
    <row r="23" spans="1:16" ht="19.5" customHeight="1">
      <c r="A23" s="4"/>
      <c r="B23" s="63" t="str">
        <f>'[1]P1J1'!B23</f>
        <v>Niobey Hubert</v>
      </c>
      <c r="C23" s="26">
        <f>'[1]P1J5'!K23</f>
        <v>0</v>
      </c>
      <c r="D23" s="26">
        <f>'[1]P2J1'!P23</f>
        <v>27</v>
      </c>
      <c r="E23" s="27"/>
      <c r="F23" s="28"/>
      <c r="G23" s="28">
        <f t="shared" si="0"/>
        <v>0</v>
      </c>
      <c r="H23" s="28">
        <f>INT(G23/6)</f>
        <v>0</v>
      </c>
      <c r="I23" s="28">
        <f>G23+(6*D23)</f>
        <v>162</v>
      </c>
      <c r="J23" s="29">
        <f>INT(I23/6)</f>
        <v>27</v>
      </c>
      <c r="K23" s="30">
        <f t="shared" si="4"/>
        <v>0</v>
      </c>
      <c r="L23" s="30">
        <f>'[1]P2J1'!L23</f>
        <v>0</v>
      </c>
      <c r="M23" s="30">
        <f>'[1]P2J1'!M23</f>
        <v>0</v>
      </c>
      <c r="N23" s="30" t="str">
        <f t="shared" si="5"/>
        <v>  </v>
      </c>
      <c r="O23" s="30">
        <f>IF(G23=0,'[1]P2J1'!O23,'[1]P2J1'!O23+6)</f>
        <v>0</v>
      </c>
      <c r="P23" s="46">
        <f t="shared" si="6"/>
        <v>27</v>
      </c>
    </row>
    <row r="24" spans="1:16" ht="19.5" customHeight="1">
      <c r="A24" s="4"/>
      <c r="B24" s="63">
        <f>'[1]P1J1'!B24</f>
        <v>0</v>
      </c>
      <c r="C24" s="26">
        <f>'[1]P1J5'!K24</f>
        <v>0</v>
      </c>
      <c r="D24" s="26">
        <f>'[1]P2J1'!P24</f>
        <v>0</v>
      </c>
      <c r="E24" s="27"/>
      <c r="F24" s="28"/>
      <c r="G24" s="28">
        <f t="shared" si="0"/>
        <v>0</v>
      </c>
      <c r="H24" s="28">
        <f>INT(G24/6)</f>
        <v>0</v>
      </c>
      <c r="I24" s="28">
        <f>G24+(6*D24)</f>
        <v>0</v>
      </c>
      <c r="J24" s="29">
        <f>INT(I24/6)</f>
        <v>0</v>
      </c>
      <c r="K24" s="30">
        <f t="shared" si="4"/>
        <v>0</v>
      </c>
      <c r="L24" s="30">
        <f>'[1]P2J1'!L24</f>
        <v>0</v>
      </c>
      <c r="M24" s="30">
        <f>'[1]P2J1'!M24</f>
        <v>0</v>
      </c>
      <c r="N24" s="30" t="str">
        <f t="shared" si="5"/>
        <v>  </v>
      </c>
      <c r="O24" s="30">
        <f>IF(G24=0,'[1]P2J1'!O24,'[1]P2J1'!O24+6)</f>
        <v>0</v>
      </c>
      <c r="P24" s="46">
        <f t="shared" si="6"/>
        <v>0</v>
      </c>
    </row>
    <row r="25" spans="1:16" ht="19.5" customHeight="1">
      <c r="A25" s="4"/>
      <c r="B25" s="63">
        <f>'[1]P1J1'!B25</f>
        <v>0</v>
      </c>
      <c r="C25" s="26">
        <f>'[1]P1J5'!K25</f>
        <v>0</v>
      </c>
      <c r="D25" s="26">
        <f>'[1]P2J1'!P25</f>
        <v>0</v>
      </c>
      <c r="E25" s="27"/>
      <c r="F25" s="28"/>
      <c r="G25" s="28">
        <f t="shared" si="0"/>
        <v>0</v>
      </c>
      <c r="H25" s="28">
        <f>INT(G25/6)</f>
        <v>0</v>
      </c>
      <c r="I25" s="28">
        <f>G25+(6*D25)</f>
        <v>0</v>
      </c>
      <c r="J25" s="29">
        <f>INT(I25/6)</f>
        <v>0</v>
      </c>
      <c r="K25" s="30">
        <f t="shared" si="4"/>
        <v>0</v>
      </c>
      <c r="L25" s="30">
        <f>'[1]P2J1'!L25</f>
        <v>0</v>
      </c>
      <c r="M25" s="30">
        <f>'[1]P2J1'!M25</f>
        <v>0</v>
      </c>
      <c r="N25" s="30" t="str">
        <f t="shared" si="5"/>
        <v>  </v>
      </c>
      <c r="O25" s="30">
        <f>IF(G25=0,'[1]P2J1'!O25,'[1]P2J1'!O25+6)</f>
        <v>0</v>
      </c>
      <c r="P25" s="32">
        <f t="shared" si="6"/>
        <v>0</v>
      </c>
    </row>
    <row r="26" spans="1:16" ht="19.5" customHeight="1">
      <c r="A26" s="4"/>
      <c r="B26" s="63">
        <f>'[1]P1J1'!B26</f>
        <v>0</v>
      </c>
      <c r="C26" s="26">
        <f>'[1]P1J5'!K26</f>
        <v>0</v>
      </c>
      <c r="D26" s="26">
        <f>'[1]P2J1'!P26</f>
        <v>0</v>
      </c>
      <c r="E26" s="27"/>
      <c r="F26" s="28"/>
      <c r="G26" s="28">
        <f t="shared" si="0"/>
        <v>0</v>
      </c>
      <c r="H26" s="28">
        <f>INT(G26/6)</f>
        <v>0</v>
      </c>
      <c r="I26" s="28">
        <f>G26+(6*D26)</f>
        <v>0</v>
      </c>
      <c r="J26" s="29">
        <f>INT(I26/6)</f>
        <v>0</v>
      </c>
      <c r="K26" s="30">
        <f t="shared" si="4"/>
        <v>0</v>
      </c>
      <c r="L26" s="30">
        <f>'[1]P2J1'!L26</f>
        <v>0</v>
      </c>
      <c r="M26" s="30">
        <f>'[1]P2J1'!M26</f>
        <v>0</v>
      </c>
      <c r="N26" s="30" t="str">
        <f t="shared" si="5"/>
        <v>  </v>
      </c>
      <c r="O26" s="30">
        <f>IF(G26=0,'[1]P2J1'!O26,'[1]P2J1'!O26+6)</f>
        <v>0</v>
      </c>
      <c r="P26" s="32">
        <f t="shared" si="6"/>
        <v>0</v>
      </c>
    </row>
    <row r="27" spans="1:16" ht="19.5" customHeight="1" thickBot="1">
      <c r="A27" s="4"/>
      <c r="B27" s="64"/>
      <c r="C27" s="47"/>
      <c r="D27" s="47"/>
      <c r="E27" s="48"/>
      <c r="F27" s="49"/>
      <c r="G27" s="49"/>
      <c r="H27" s="49"/>
      <c r="I27" s="49"/>
      <c r="J27" s="50"/>
      <c r="K27" s="51"/>
      <c r="L27" s="38"/>
      <c r="M27" s="38"/>
      <c r="N27" s="51"/>
      <c r="O27" s="51"/>
      <c r="P27" s="52"/>
    </row>
    <row r="28" spans="1:16" ht="12.75">
      <c r="A28" s="4"/>
      <c r="B28" s="4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4"/>
      <c r="B29" s="4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" t="s">
        <v>13</v>
      </c>
      <c r="O29" s="7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2023-01-06T17:05:59Z</dcterms:modified>
  <cp:category/>
  <cp:version/>
  <cp:contentType/>
  <cp:contentStatus/>
</cp:coreProperties>
</file>